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19416" windowHeight="9168" activeTab="1"/>
  </bookViews>
  <sheets>
    <sheet name="GASTO" sheetId="2" r:id="rId1"/>
    <sheet name="INGRESOS" sheetId="1" r:id="rId2"/>
    <sheet name="PROYECTOS" sheetId="3" r:id="rId3"/>
  </sheets>
  <calcPr calcId="144525"/>
</workbook>
</file>

<file path=xl/calcChain.xml><?xml version="1.0" encoding="utf-8"?>
<calcChain xmlns="http://schemas.openxmlformats.org/spreadsheetml/2006/main">
  <c r="G23" i="3" l="1"/>
  <c r="F23" i="3"/>
  <c r="E23" i="3"/>
  <c r="D14" i="2" l="1"/>
  <c r="D15" i="2" s="1"/>
  <c r="D12" i="2"/>
  <c r="C12" i="2"/>
  <c r="D11" i="2"/>
  <c r="C9" i="2"/>
  <c r="D9" i="2"/>
  <c r="B11" i="2"/>
  <c r="B28" i="2"/>
  <c r="D64" i="2"/>
  <c r="C64" i="2"/>
  <c r="B64" i="2"/>
  <c r="F63" i="2"/>
  <c r="E63" i="2"/>
  <c r="D62" i="2"/>
  <c r="C62" i="2"/>
  <c r="B62" i="2"/>
  <c r="F61" i="2"/>
  <c r="E61" i="2"/>
  <c r="F60" i="2"/>
  <c r="E60" i="2"/>
  <c r="D53" i="2"/>
  <c r="C53" i="2"/>
  <c r="B53" i="2"/>
  <c r="F52" i="2"/>
  <c r="F51" i="2"/>
  <c r="E50" i="2"/>
  <c r="D50" i="2"/>
  <c r="C50" i="2"/>
  <c r="B50" i="2"/>
  <c r="F49" i="2"/>
  <c r="F50" i="2" s="1"/>
  <c r="D40" i="2"/>
  <c r="C40" i="2"/>
  <c r="B40" i="2"/>
  <c r="F39" i="2"/>
  <c r="E39" i="2"/>
  <c r="D38" i="2"/>
  <c r="C38" i="2"/>
  <c r="B38" i="2"/>
  <c r="F37" i="2"/>
  <c r="E37" i="2"/>
  <c r="F36" i="2"/>
  <c r="E36" i="2"/>
  <c r="F35" i="2"/>
  <c r="E35" i="2"/>
  <c r="D28" i="2"/>
  <c r="C28" i="2"/>
  <c r="F27" i="2"/>
  <c r="E27" i="2"/>
  <c r="D26" i="2"/>
  <c r="C26" i="2"/>
  <c r="B26" i="2"/>
  <c r="F25" i="2"/>
  <c r="E25" i="2"/>
  <c r="F24" i="2"/>
  <c r="E24" i="2"/>
  <c r="F23" i="2"/>
  <c r="E23" i="2"/>
  <c r="F22" i="2"/>
  <c r="E22" i="2"/>
  <c r="C14" i="2"/>
  <c r="C15" i="2" s="1"/>
  <c r="B14" i="2"/>
  <c r="B12" i="2"/>
  <c r="C11" i="2"/>
  <c r="D10" i="2"/>
  <c r="C10" i="2"/>
  <c r="B10" i="2"/>
  <c r="B9" i="2"/>
  <c r="E9" i="2" s="1"/>
  <c r="C29" i="2" l="1"/>
  <c r="B13" i="2"/>
  <c r="B29" i="2"/>
  <c r="E40" i="2"/>
  <c r="F10" i="2"/>
  <c r="B41" i="2"/>
  <c r="D54" i="2"/>
  <c r="F62" i="2"/>
  <c r="C13" i="2"/>
  <c r="C16" i="2" s="1"/>
  <c r="B65" i="2"/>
  <c r="F40" i="2"/>
  <c r="F64" i="2"/>
  <c r="C41" i="2"/>
  <c r="C65" i="2"/>
  <c r="E64" i="2"/>
  <c r="C54" i="2"/>
  <c r="F53" i="2"/>
  <c r="F38" i="2"/>
  <c r="F11" i="2"/>
  <c r="E14" i="2"/>
  <c r="F15" i="2"/>
  <c r="E11" i="2"/>
  <c r="E10" i="2"/>
  <c r="F14" i="2"/>
  <c r="F28" i="2"/>
  <c r="F12" i="2"/>
  <c r="E26" i="2"/>
  <c r="F54" i="2"/>
  <c r="D13" i="2"/>
  <c r="B15" i="2"/>
  <c r="E15" i="2" s="1"/>
  <c r="D29" i="2"/>
  <c r="F9" i="2"/>
  <c r="F26" i="2"/>
  <c r="D41" i="2"/>
  <c r="D65" i="2"/>
  <c r="E12" i="2"/>
  <c r="E28" i="2"/>
  <c r="E38" i="2"/>
  <c r="E62" i="2"/>
  <c r="D45" i="1"/>
  <c r="C45" i="1"/>
  <c r="B45" i="1"/>
  <c r="F42" i="1"/>
  <c r="F10" i="1" s="1"/>
  <c r="E42" i="1"/>
  <c r="E10" i="1" s="1"/>
  <c r="E37" i="1"/>
  <c r="D37" i="1"/>
  <c r="C37" i="1"/>
  <c r="B37" i="1"/>
  <c r="F36" i="1"/>
  <c r="F11" i="1"/>
  <c r="F33" i="1"/>
  <c r="D27" i="1"/>
  <c r="C27" i="1"/>
  <c r="B27" i="1"/>
  <c r="F24" i="1"/>
  <c r="E24" i="1"/>
  <c r="F23" i="1"/>
  <c r="E23" i="1"/>
  <c r="F22" i="1"/>
  <c r="E22" i="1"/>
  <c r="F21" i="1"/>
  <c r="E21" i="1"/>
  <c r="D14" i="1"/>
  <c r="C14" i="1"/>
  <c r="B14" i="1"/>
  <c r="D13" i="1"/>
  <c r="C13" i="1"/>
  <c r="B13" i="1"/>
  <c r="D12" i="1"/>
  <c r="C12" i="1"/>
  <c r="B12" i="1"/>
  <c r="E11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B15" i="1" s="1"/>
  <c r="E9" i="1" l="1"/>
  <c r="E45" i="1"/>
  <c r="F12" i="1"/>
  <c r="F8" i="1"/>
  <c r="F9" i="1"/>
  <c r="F45" i="1"/>
  <c r="F37" i="1"/>
  <c r="F14" i="1"/>
  <c r="F27" i="1"/>
  <c r="E27" i="1"/>
  <c r="B16" i="2"/>
  <c r="E13" i="2"/>
  <c r="D16" i="2"/>
  <c r="F13" i="2"/>
  <c r="F65" i="2"/>
  <c r="E65" i="2"/>
  <c r="E29" i="2"/>
  <c r="F29" i="2"/>
  <c r="F41" i="2"/>
  <c r="E41" i="2"/>
  <c r="F7" i="1"/>
  <c r="C15" i="1"/>
  <c r="E7" i="1"/>
  <c r="D15" i="1"/>
  <c r="E8" i="1"/>
  <c r="E12" i="1"/>
  <c r="F16" i="2" l="1"/>
  <c r="E16" i="2"/>
  <c r="F15" i="1"/>
  <c r="E15" i="1"/>
</calcChain>
</file>

<file path=xl/sharedStrings.xml><?xml version="1.0" encoding="utf-8"?>
<sst xmlns="http://schemas.openxmlformats.org/spreadsheetml/2006/main" count="193" uniqueCount="88">
  <si>
    <t>UNIVERSIDAD NACIONAL DE TRUJILLO</t>
  </si>
  <si>
    <t>RESUMEN</t>
  </si>
  <si>
    <t>GENERICA DEL GASTO</t>
  </si>
  <si>
    <t>PIA</t>
  </si>
  <si>
    <t>PIM</t>
  </si>
  <si>
    <t>EJECUCIÓN</t>
  </si>
  <si>
    <t>INDICADOR DE EFICACIA</t>
  </si>
  <si>
    <t>IEI - PIA</t>
  </si>
  <si>
    <t>IEI - PIM</t>
  </si>
  <si>
    <t>1.3.1 VENTA DE BIENES</t>
  </si>
  <si>
    <t>1.3.2 DERECHOS Y TASAS ADMINISTRATIVAS</t>
  </si>
  <si>
    <t>1.3.3 VENTA DE SERVICIOS</t>
  </si>
  <si>
    <t>1.4.1 DONACIONES Y TRANSFERENCIAS CORRIENTES</t>
  </si>
  <si>
    <t>14.2 DONACIONES DE CAPITAL</t>
  </si>
  <si>
    <t>1.5.1 RENTA DE LA PROPIEDAD</t>
  </si>
  <si>
    <t>1.5.5 INGRESOS DIVERSOS</t>
  </si>
  <si>
    <t>1.9.1 SALDOS DE BALANCE</t>
  </si>
  <si>
    <t>TOTAL</t>
  </si>
  <si>
    <t>RECURSOS DIRECTAMENTE RECAUDADOS</t>
  </si>
  <si>
    <t>DONACIONES Y TRANSFERENCIAS</t>
  </si>
  <si>
    <t>14.1 DONACIONES Y TANSFERENCIAS CORRIENTES</t>
  </si>
  <si>
    <t>CANON Y SOBRECANON, REGALIAS, RENTA DE ADUANAS Y PARTICIPACIONES</t>
  </si>
  <si>
    <t>IEG - PIA</t>
  </si>
  <si>
    <t>IEG - PIM</t>
  </si>
  <si>
    <t>2.1 PERSONAL Y OTRAS OBLIGACIONES SOCIALES</t>
  </si>
  <si>
    <t>2.2 PENSIONES Y OTRAS PRESTACIONES SOCIALES</t>
  </si>
  <si>
    <t>2.3 BIENES Y SERVICIOS</t>
  </si>
  <si>
    <t>2.5 OTROS GASTOS</t>
  </si>
  <si>
    <t>GASTO CORRIENTE</t>
  </si>
  <si>
    <t>2.6 ADQUISICIÓN DE ACTIVOS NO FINANCIEROS</t>
  </si>
  <si>
    <t>GASTO DE CAPITAL</t>
  </si>
  <si>
    <t>RECURSOS ORDINARIOS</t>
  </si>
  <si>
    <t>SNIP</t>
  </si>
  <si>
    <t>CÓDIGO PRESUPUESTAL</t>
  </si>
  <si>
    <t xml:space="preserve"> NOMBRES</t>
  </si>
  <si>
    <t>COSTO DEL PROYECTO</t>
  </si>
  <si>
    <t>NIVEL DE EJECUCIÓN DEL PROYECTO</t>
  </si>
  <si>
    <t/>
  </si>
  <si>
    <t>2001621</t>
  </si>
  <si>
    <t>2056191</t>
  </si>
  <si>
    <t>2115342</t>
  </si>
  <si>
    <t>2131955</t>
  </si>
  <si>
    <t>2131957</t>
  </si>
  <si>
    <t>2145578</t>
  </si>
  <si>
    <t>2158744</t>
  </si>
  <si>
    <t>2202561</t>
  </si>
  <si>
    <t>2202562</t>
  </si>
  <si>
    <t>2234640</t>
  </si>
  <si>
    <t>2092383</t>
  </si>
  <si>
    <t>2131956</t>
  </si>
  <si>
    <t>2148803</t>
  </si>
  <si>
    <t>2158743</t>
  </si>
  <si>
    <t>PRESUPUESTO INSTITUCIONAL DE APERTURA, MODIFICADO Y EJECUCIÓN DEL GASTO POR FUENTES DE FINANCIAMIENTO AL IV TRIMESTRE DEL AÑO FISCAL 2016</t>
  </si>
  <si>
    <t>PRESUPUESTO INSTITUCIONAL DE APERTURA, MODIFICADO Y EJECUCIÓN DE LOS INGRESOS POR FUENTES DE FINANCIAMIENTO AL IV TRIMESTRE DEL AÑO FISCAL 2016</t>
  </si>
  <si>
    <t>PROYECTOS DE INVERSIÓN PÚBLICA AL IV TRIMESTRE DEL AÑO 2016</t>
  </si>
  <si>
    <t>2319748</t>
  </si>
  <si>
    <t>2320890</t>
  </si>
  <si>
    <t>00295377</t>
  </si>
  <si>
    <t>00236796</t>
  </si>
  <si>
    <t>ESTUDIOS DE PRE-INVERSION</t>
  </si>
  <si>
    <t>AMPLIACION DEL SERVICIO ACADEMICO DEL CENTRO DE IDIOMAS EN LA CIUDAD UNIVERSITARIA DE LA UNIVERSIDAD NACIONAL DE TRUJILLO</t>
  </si>
  <si>
    <t>MEJORAMIENTO DEL SERVICIO ACADEMICO Y DE INVESTIGACION EN LA FACULTAD DE CIENCIAS ECONOMICAS DE LA UNIVERSIDAD NACIONAL DE TRUJILLO.</t>
  </si>
  <si>
    <t>00045708</t>
  </si>
  <si>
    <t>00112019</t>
  </si>
  <si>
    <t>00139460</t>
  </si>
  <si>
    <t>00145594</t>
  </si>
  <si>
    <t>00145526</t>
  </si>
  <si>
    <t>00145593</t>
  </si>
  <si>
    <t>00173753</t>
  </si>
  <si>
    <t>00167398</t>
  </si>
  <si>
    <t>00130608</t>
  </si>
  <si>
    <t>00173754</t>
  </si>
  <si>
    <t>00305790</t>
  </si>
  <si>
    <t>02319748</t>
  </si>
  <si>
    <t>02320890</t>
  </si>
  <si>
    <t>PUESTA EN VALOR DE LOS RECURSOS NATURALES Y CULTURALES ENCONTRADOS EN EL COMPLEJO ARQUEOLOGICO HUACAS DEL SOL Y LA LUNA - UNIVERSIDAD NACIONAL DE TRUJILLO</t>
  </si>
  <si>
    <t>AMPLIACION Y MEJORAMIENTO DEL SERVICIO DE FORMACION ACADEMICO PROFESIONAL E INVESTIGACION EN LA FACULTAD DE CIENCIAS AGROPECUARIAS DE LA UNIVERSIDAD NACIONAL DE TRUJILLO</t>
  </si>
  <si>
    <t>MEJORAMIENTO DEL SERVICIO DE FORMACION ACADEMICO-PROFESIONAL Y DE INVESTIGACION EN LA ESCUELA DE INGENIERIA DE MATERIALES DE LA UNIVERSIDAD NACIONAL DE TRUJILLO</t>
  </si>
  <si>
    <t>MEJORAMIENTO DEL SERVICIO DE FORMACION ACADEMICO-PROFESIONAL Y DE INVESTIGACION EN LA ESCUELA DE INGENIERIA AMBIENTAL DE LA UNIVERSIDAD NACIONAL DE TRUJILLO</t>
  </si>
  <si>
    <t>MEJORAMIENTO DEL SERVICIO DE FORMACION ACADEMICO-PROFESIONAL Y DE INVESTIGACION EN LA ESCUELA DE INGENIERIA INDUSTRIAL DE LA UNIVERSIDAD NACIONAL DE TRUJILLO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</si>
  <si>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</si>
  <si>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</si>
  <si>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ACADEMICO EN LA ESCUELA DE POSTGRADO DE LA UNIVERSIDAD NACIONAL DE TRUJILLO</t>
  </si>
  <si>
    <t>MEJORAMIENTO DEL SISTEMA ELECTRICO DE MEDIA Y BAJA TENSION EN LA CIUDAD UNIVERSITARIA DE LA UNIVERSIDAD NACIONAL DE TRUJILLO</t>
  </si>
  <si>
    <t>MEJORAMIENTO DEL SERVICIO DE AGUA POTABLE Y SANEAMIENTO EN LA CIUDAD UNIVERSITARIA DE LA UNIVERSIDAD NACIONAL DE TRUJILLO</t>
  </si>
  <si>
    <t>MEJORAMIENTO DEL SERVICIO DE LA EDITORIAL UNIVERSITARIA DE LA UNIVERSIDAD NACIONAL DE TRUJILLO</t>
  </si>
  <si>
    <t>MEJORAMIENTO DEL SERVICIO DE FORMACION ACADEMICO Y DE INVESTIGACION EN LAS ESCUELAS DE ESTADISTICA E INFORMATICA DE LA UNIVERSIDAD NACIONAL DE TRUJILLO</t>
  </si>
  <si>
    <t>MEJORAMIENTO Y AMPLIACION DEL SERVICIO DE ASISTENCIA ALIMENTARIA DE LA UNIVERSIDAD NACIONAL DE TRUJILLO, DISTRITO DE TRUJILLO, PROVINCIA DE TRUJILLO, DEPARTAMENTO DE LA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</si>
</sst>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7"/>
      <name val="Trebuchet MS"/>
      <family val="2"/>
    </font>
    <font>
      <b/>
      <sz val="13"/>
      <name val="Trebuchet MS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5" borderId="1" xfId="0" applyNumberFormat="1" applyFill="1" applyBorder="1"/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0" borderId="1" xfId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7" workbookViewId="0">
      <selection activeCell="C10" sqref="C10"/>
    </sheetView>
  </sheetViews>
  <sheetFormatPr baseColWidth="10" defaultRowHeight="14.4" x14ac:dyDescent="0.3"/>
  <cols>
    <col min="1" max="1" width="31.6640625" customWidth="1"/>
    <col min="2" max="2" width="12.88671875" customWidth="1"/>
    <col min="3" max="3" width="13.21875" customWidth="1"/>
    <col min="4" max="4" width="11.77734375" customWidth="1"/>
    <col min="5" max="5" width="9.21875" customWidth="1"/>
    <col min="6" max="6" width="11.109375" customWidth="1"/>
    <col min="7" max="7" width="11.6640625" bestFit="1" customWidth="1"/>
  </cols>
  <sheetData>
    <row r="1" spans="1:7" ht="22.5" x14ac:dyDescent="0.25">
      <c r="A1" s="39" t="s">
        <v>0</v>
      </c>
      <c r="B1" s="39"/>
      <c r="C1" s="39"/>
      <c r="D1" s="39"/>
      <c r="E1" s="39"/>
      <c r="F1" s="39"/>
    </row>
    <row r="2" spans="1:7" x14ac:dyDescent="0.3">
      <c r="A2" s="40" t="s">
        <v>52</v>
      </c>
      <c r="B2" s="40"/>
      <c r="C2" s="40"/>
      <c r="D2" s="40"/>
      <c r="E2" s="40"/>
      <c r="F2" s="40"/>
    </row>
    <row r="3" spans="1:7" ht="22.5" customHeight="1" x14ac:dyDescent="0.3">
      <c r="A3" s="40"/>
      <c r="B3" s="40"/>
      <c r="C3" s="40"/>
      <c r="D3" s="40"/>
      <c r="E3" s="40"/>
      <c r="F3" s="40"/>
    </row>
    <row r="4" spans="1:7" ht="15" x14ac:dyDescent="0.25">
      <c r="A4" s="19"/>
      <c r="B4" s="19"/>
      <c r="C4" s="19"/>
      <c r="D4" s="19"/>
      <c r="E4" s="19"/>
      <c r="F4" s="19"/>
    </row>
    <row r="5" spans="1:7" ht="18" x14ac:dyDescent="0.25">
      <c r="A5" s="1"/>
      <c r="B5" s="1"/>
      <c r="C5" s="1"/>
      <c r="D5" s="1"/>
      <c r="E5" s="1"/>
      <c r="F5" s="1"/>
    </row>
    <row r="6" spans="1:7" ht="15" x14ac:dyDescent="0.25">
      <c r="A6" s="3" t="s">
        <v>1</v>
      </c>
      <c r="B6" s="4"/>
      <c r="C6" s="4"/>
      <c r="D6" s="4"/>
      <c r="E6" s="4"/>
      <c r="F6" s="4"/>
    </row>
    <row r="7" spans="1:7" x14ac:dyDescent="0.3">
      <c r="A7" s="37" t="s">
        <v>2</v>
      </c>
      <c r="B7" s="38" t="s">
        <v>3</v>
      </c>
      <c r="C7" s="38" t="s">
        <v>4</v>
      </c>
      <c r="D7" s="38" t="s">
        <v>5</v>
      </c>
      <c r="E7" s="37" t="s">
        <v>6</v>
      </c>
      <c r="F7" s="37"/>
    </row>
    <row r="8" spans="1:7" x14ac:dyDescent="0.3">
      <c r="A8" s="37"/>
      <c r="B8" s="38"/>
      <c r="C8" s="38"/>
      <c r="D8" s="38"/>
      <c r="E8" s="7" t="s">
        <v>22</v>
      </c>
      <c r="F8" s="7" t="s">
        <v>23</v>
      </c>
    </row>
    <row r="9" spans="1:7" ht="15" x14ac:dyDescent="0.25">
      <c r="A9" s="8" t="s">
        <v>24</v>
      </c>
      <c r="B9" s="9">
        <f>+B22+B35</f>
        <v>78613241</v>
      </c>
      <c r="C9" s="9">
        <f t="shared" ref="C9:D9" si="0">+C22+C35</f>
        <v>78957627</v>
      </c>
      <c r="D9" s="9">
        <f t="shared" si="0"/>
        <v>-4513.4599999999991</v>
      </c>
      <c r="E9" s="9">
        <f>(D9/B9)*100</f>
        <v>-5.7413483308746916E-3</v>
      </c>
      <c r="F9" s="9">
        <f>(D9/C9)*100</f>
        <v>-5.7163065450282578E-3</v>
      </c>
    </row>
    <row r="10" spans="1:7" ht="15" x14ac:dyDescent="0.25">
      <c r="A10" s="20" t="s">
        <v>25</v>
      </c>
      <c r="B10" s="9">
        <f>+B23</f>
        <v>17331000</v>
      </c>
      <c r="C10" s="9">
        <f>+C23</f>
        <v>15950711</v>
      </c>
      <c r="D10" s="9">
        <f>+D23</f>
        <v>170230</v>
      </c>
      <c r="E10" s="9">
        <f t="shared" ref="E10:E16" si="1">(D10/B10)*100</f>
        <v>0.98222837689689002</v>
      </c>
      <c r="F10" s="9">
        <f t="shared" ref="F10:F16" si="2">(D10/C10)*100</f>
        <v>1.0672251537878155</v>
      </c>
    </row>
    <row r="11" spans="1:7" ht="15" x14ac:dyDescent="0.25">
      <c r="A11" s="20" t="s">
        <v>26</v>
      </c>
      <c r="B11" s="9">
        <f>+B24+B36+B60</f>
        <v>38461717</v>
      </c>
      <c r="C11" s="9">
        <f>+C24+C36+C60+C49</f>
        <v>52807704</v>
      </c>
      <c r="D11" s="9">
        <f>+D24+D36+D49+D60</f>
        <v>7112803.6500000004</v>
      </c>
      <c r="E11" s="9">
        <f t="shared" si="1"/>
        <v>18.493203644548682</v>
      </c>
      <c r="F11" s="9">
        <f t="shared" si="2"/>
        <v>13.469253747521384</v>
      </c>
      <c r="G11" s="29"/>
    </row>
    <row r="12" spans="1:7" ht="15" x14ac:dyDescent="0.25">
      <c r="A12" s="21" t="s">
        <v>27</v>
      </c>
      <c r="B12" s="9">
        <f>+B25+B37+B61</f>
        <v>3072337</v>
      </c>
      <c r="C12" s="9">
        <f>+C25+C37+C51+C61</f>
        <v>8069832</v>
      </c>
      <c r="D12" s="9">
        <f>+D25+D37+D51+D61</f>
        <v>1069010.06</v>
      </c>
      <c r="E12" s="9">
        <f t="shared" si="1"/>
        <v>34.794687561943888</v>
      </c>
      <c r="F12" s="9">
        <f t="shared" si="2"/>
        <v>13.246992750282782</v>
      </c>
      <c r="G12" s="29"/>
    </row>
    <row r="13" spans="1:7" ht="15" x14ac:dyDescent="0.25">
      <c r="A13" s="22" t="s">
        <v>28</v>
      </c>
      <c r="B13" s="23">
        <f>SUM(B9:B12)</f>
        <v>137478295</v>
      </c>
      <c r="C13" s="23">
        <f>SUM(C9:C12)</f>
        <v>155785874</v>
      </c>
      <c r="D13" s="23">
        <f>SUM(D9:D12)</f>
        <v>8347530.25</v>
      </c>
      <c r="E13" s="23">
        <f t="shared" si="1"/>
        <v>6.0718895662766261</v>
      </c>
      <c r="F13" s="23">
        <f t="shared" si="2"/>
        <v>5.3583357949386343</v>
      </c>
    </row>
    <row r="14" spans="1:7" x14ac:dyDescent="0.3">
      <c r="A14" s="21" t="s">
        <v>29</v>
      </c>
      <c r="B14" s="16">
        <f>+B27+B39+B63</f>
        <v>13939652</v>
      </c>
      <c r="C14" s="16">
        <f>+C27+C39+C63+C52</f>
        <v>24789336</v>
      </c>
      <c r="D14" s="16">
        <f>+D27+D39+D52+D63</f>
        <v>8443647.9900000021</v>
      </c>
      <c r="E14" s="16">
        <f t="shared" si="1"/>
        <v>60.572875061730393</v>
      </c>
      <c r="F14" s="16">
        <f>(D14/C14)*100</f>
        <v>34.06161419571707</v>
      </c>
      <c r="G14" s="29"/>
    </row>
    <row r="15" spans="1:7" ht="15" x14ac:dyDescent="0.25">
      <c r="A15" s="22" t="s">
        <v>30</v>
      </c>
      <c r="B15" s="23">
        <f>SUM(B14)</f>
        <v>13939652</v>
      </c>
      <c r="C15" s="23">
        <f>SUM(C14)</f>
        <v>24789336</v>
      </c>
      <c r="D15" s="23">
        <f>SUM(D14)</f>
        <v>8443647.9900000021</v>
      </c>
      <c r="E15" s="23">
        <f t="shared" si="1"/>
        <v>60.572875061730393</v>
      </c>
      <c r="F15" s="23">
        <f t="shared" si="2"/>
        <v>34.06161419571707</v>
      </c>
    </row>
    <row r="16" spans="1:7" ht="15" x14ac:dyDescent="0.25">
      <c r="A16" s="10" t="s">
        <v>17</v>
      </c>
      <c r="B16" s="11">
        <f>+B13+B15</f>
        <v>151417947</v>
      </c>
      <c r="C16" s="11">
        <f>+C13+C15</f>
        <v>180575210</v>
      </c>
      <c r="D16" s="11">
        <f>+D13+D15</f>
        <v>16791178.240000002</v>
      </c>
      <c r="E16" s="11">
        <f t="shared" si="1"/>
        <v>11.089291971446425</v>
      </c>
      <c r="F16" s="11">
        <f t="shared" si="2"/>
        <v>9.2987172713242323</v>
      </c>
    </row>
    <row r="17" spans="1:6" ht="16.5" x14ac:dyDescent="0.25">
      <c r="A17" s="2"/>
      <c r="B17" s="13"/>
      <c r="C17" s="13"/>
      <c r="D17" s="13"/>
      <c r="E17" s="2"/>
      <c r="F17" s="2"/>
    </row>
    <row r="18" spans="1:6" ht="16.5" x14ac:dyDescent="0.25">
      <c r="A18" s="2"/>
      <c r="B18" s="24"/>
      <c r="C18" s="24"/>
      <c r="D18" s="24"/>
      <c r="E18" s="2"/>
      <c r="F18" s="2"/>
    </row>
    <row r="19" spans="1:6" ht="15" x14ac:dyDescent="0.25">
      <c r="A19" s="3" t="s">
        <v>31</v>
      </c>
      <c r="B19" s="4"/>
      <c r="C19" s="4"/>
      <c r="D19" s="4"/>
      <c r="E19" s="4"/>
      <c r="F19" s="4"/>
    </row>
    <row r="20" spans="1:6" x14ac:dyDescent="0.3">
      <c r="A20" s="37" t="s">
        <v>2</v>
      </c>
      <c r="B20" s="38" t="s">
        <v>3</v>
      </c>
      <c r="C20" s="38" t="s">
        <v>4</v>
      </c>
      <c r="D20" s="38" t="s">
        <v>5</v>
      </c>
      <c r="E20" s="37" t="s">
        <v>6</v>
      </c>
      <c r="F20" s="37"/>
    </row>
    <row r="21" spans="1:6" x14ac:dyDescent="0.3">
      <c r="A21" s="37"/>
      <c r="B21" s="38"/>
      <c r="C21" s="38"/>
      <c r="D21" s="38"/>
      <c r="E21" s="7" t="s">
        <v>22</v>
      </c>
      <c r="F21" s="7" t="s">
        <v>23</v>
      </c>
    </row>
    <row r="22" spans="1:6" x14ac:dyDescent="0.3">
      <c r="A22" s="8" t="s">
        <v>24</v>
      </c>
      <c r="B22" s="15">
        <v>62794000</v>
      </c>
      <c r="C22" s="15">
        <v>63138386</v>
      </c>
      <c r="D22" s="15">
        <v>52074.54</v>
      </c>
      <c r="E22" s="9">
        <f t="shared" ref="E22:E29" si="3">(D22/B22)*100</f>
        <v>8.2929165206866898E-2</v>
      </c>
      <c r="F22" s="9">
        <f>(D22/C22)*100</f>
        <v>8.2476831130906647E-2</v>
      </c>
    </row>
    <row r="23" spans="1:6" x14ac:dyDescent="0.3">
      <c r="A23" s="20" t="s">
        <v>25</v>
      </c>
      <c r="B23" s="15">
        <v>17331000</v>
      </c>
      <c r="C23" s="15">
        <v>15950711</v>
      </c>
      <c r="D23" s="15">
        <v>170230</v>
      </c>
      <c r="E23" s="9">
        <f t="shared" si="3"/>
        <v>0.98222837689689002</v>
      </c>
      <c r="F23" s="9">
        <f t="shared" ref="F23:F29" si="4">(D23/C23)*100</f>
        <v>1.0672251537878155</v>
      </c>
    </row>
    <row r="24" spans="1:6" x14ac:dyDescent="0.3">
      <c r="A24" s="20" t="s">
        <v>26</v>
      </c>
      <c r="B24" s="15">
        <v>11005000</v>
      </c>
      <c r="C24" s="15">
        <v>13551255</v>
      </c>
      <c r="D24" s="15">
        <v>985508.65999999992</v>
      </c>
      <c r="E24" s="9">
        <f t="shared" si="3"/>
        <v>8.9550991367560187</v>
      </c>
      <c r="F24" s="9">
        <f t="shared" si="4"/>
        <v>7.272453067999975</v>
      </c>
    </row>
    <row r="25" spans="1:6" x14ac:dyDescent="0.3">
      <c r="A25" s="21" t="s">
        <v>27</v>
      </c>
      <c r="B25" s="15">
        <v>1504000</v>
      </c>
      <c r="C25" s="15">
        <v>4891167</v>
      </c>
      <c r="D25" s="15">
        <v>777018.19000000006</v>
      </c>
      <c r="E25" s="9">
        <f t="shared" si="3"/>
        <v>51.66344348404256</v>
      </c>
      <c r="F25" s="9">
        <f t="shared" si="4"/>
        <v>15.88615130090631</v>
      </c>
    </row>
    <row r="26" spans="1:6" x14ac:dyDescent="0.3">
      <c r="A26" s="22" t="s">
        <v>28</v>
      </c>
      <c r="B26" s="23">
        <f>SUM(B22:B25)</f>
        <v>92634000</v>
      </c>
      <c r="C26" s="23">
        <f>SUM(C22:C25)</f>
        <v>97531519</v>
      </c>
      <c r="D26" s="23">
        <f>SUM(D22:D25)</f>
        <v>1984831.3900000001</v>
      </c>
      <c r="E26" s="23">
        <f t="shared" si="3"/>
        <v>2.1426597037804695</v>
      </c>
      <c r="F26" s="23">
        <f t="shared" si="4"/>
        <v>2.0350666229242265</v>
      </c>
    </row>
    <row r="27" spans="1:6" x14ac:dyDescent="0.3">
      <c r="A27" s="21" t="s">
        <v>29</v>
      </c>
      <c r="B27" s="15">
        <v>8569235</v>
      </c>
      <c r="C27" s="15">
        <v>12779782</v>
      </c>
      <c r="D27" s="15">
        <v>8965185.6900000013</v>
      </c>
      <c r="E27" s="16">
        <f t="shared" si="3"/>
        <v>104.6206072070611</v>
      </c>
      <c r="F27" s="16">
        <f t="shared" si="4"/>
        <v>70.151319404352918</v>
      </c>
    </row>
    <row r="28" spans="1:6" x14ac:dyDescent="0.3">
      <c r="A28" s="22" t="s">
        <v>30</v>
      </c>
      <c r="B28" s="23">
        <f>SUM(B27)</f>
        <v>8569235</v>
      </c>
      <c r="C28" s="23">
        <f>SUM(C27)</f>
        <v>12779782</v>
      </c>
      <c r="D28" s="23">
        <f>SUM(D27)</f>
        <v>8965185.6900000013</v>
      </c>
      <c r="E28" s="23">
        <f t="shared" si="3"/>
        <v>104.6206072070611</v>
      </c>
      <c r="F28" s="23">
        <f t="shared" si="4"/>
        <v>70.151319404352918</v>
      </c>
    </row>
    <row r="29" spans="1:6" x14ac:dyDescent="0.3">
      <c r="A29" s="10" t="s">
        <v>17</v>
      </c>
      <c r="B29" s="11">
        <f>B26+B28</f>
        <v>101203235</v>
      </c>
      <c r="C29" s="11">
        <f>C26+C28</f>
        <v>110311301</v>
      </c>
      <c r="D29" s="11">
        <f>D26+D28</f>
        <v>10950017.080000002</v>
      </c>
      <c r="E29" s="11">
        <f t="shared" si="3"/>
        <v>10.819829109217705</v>
      </c>
      <c r="F29" s="11">
        <f t="shared" si="4"/>
        <v>9.9264689843518408</v>
      </c>
    </row>
    <row r="30" spans="1:6" x14ac:dyDescent="0.3">
      <c r="A30" s="4"/>
      <c r="B30" s="4"/>
      <c r="C30" s="4"/>
      <c r="D30" s="4"/>
      <c r="E30" s="4"/>
      <c r="F30" s="4"/>
    </row>
    <row r="31" spans="1:6" ht="10.8" customHeight="1" x14ac:dyDescent="0.3">
      <c r="A31" s="4"/>
      <c r="B31" s="4"/>
      <c r="C31" s="4"/>
      <c r="D31" s="4"/>
      <c r="E31" s="4"/>
      <c r="F31" s="4"/>
    </row>
    <row r="32" spans="1:6" ht="21.6" customHeight="1" x14ac:dyDescent="0.3">
      <c r="A32" s="18" t="s">
        <v>18</v>
      </c>
      <c r="B32" s="4"/>
      <c r="C32" s="4"/>
      <c r="D32" s="4"/>
      <c r="E32" s="4"/>
      <c r="F32" s="4"/>
    </row>
    <row r="33" spans="1:6" x14ac:dyDescent="0.3">
      <c r="A33" s="37" t="s">
        <v>2</v>
      </c>
      <c r="B33" s="38" t="s">
        <v>3</v>
      </c>
      <c r="C33" s="38" t="s">
        <v>4</v>
      </c>
      <c r="D33" s="38" t="s">
        <v>5</v>
      </c>
      <c r="E33" s="37" t="s">
        <v>6</v>
      </c>
      <c r="F33" s="37"/>
    </row>
    <row r="34" spans="1:6" x14ac:dyDescent="0.3">
      <c r="A34" s="37"/>
      <c r="B34" s="38"/>
      <c r="C34" s="38"/>
      <c r="D34" s="38"/>
      <c r="E34" s="7" t="s">
        <v>22</v>
      </c>
      <c r="F34" s="7" t="s">
        <v>23</v>
      </c>
    </row>
    <row r="35" spans="1:6" x14ac:dyDescent="0.3">
      <c r="A35" s="8" t="s">
        <v>24</v>
      </c>
      <c r="B35" s="15">
        <v>15819241</v>
      </c>
      <c r="C35" s="15">
        <v>15819241</v>
      </c>
      <c r="D35" s="15">
        <v>-56588</v>
      </c>
      <c r="E35" s="25">
        <f>(D35/B35)*100</f>
        <v>-0.35771627728536404</v>
      </c>
      <c r="F35" s="25">
        <f>(D35/C35)*100</f>
        <v>-0.35771627728536404</v>
      </c>
    </row>
    <row r="36" spans="1:6" x14ac:dyDescent="0.3">
      <c r="A36" s="20" t="s">
        <v>26</v>
      </c>
      <c r="B36" s="15">
        <v>23218050</v>
      </c>
      <c r="C36" s="15">
        <v>28102905</v>
      </c>
      <c r="D36" s="15">
        <v>4143425.5100000007</v>
      </c>
      <c r="E36" s="25">
        <f t="shared" ref="E36:E41" si="5">(D36/B36)*100</f>
        <v>17.845708446661114</v>
      </c>
      <c r="F36" s="25">
        <f t="shared" ref="F36:F41" si="6">(D36/C36)*100</f>
        <v>14.743762290766741</v>
      </c>
    </row>
    <row r="37" spans="1:6" x14ac:dyDescent="0.3">
      <c r="A37" s="21" t="s">
        <v>27</v>
      </c>
      <c r="B37" s="15">
        <v>1368337</v>
      </c>
      <c r="C37" s="15">
        <v>2068337</v>
      </c>
      <c r="D37" s="15">
        <v>94686.830000000016</v>
      </c>
      <c r="E37" s="25">
        <f t="shared" si="5"/>
        <v>6.9198472306164351</v>
      </c>
      <c r="F37" s="25">
        <f t="shared" si="6"/>
        <v>4.5779208127108886</v>
      </c>
    </row>
    <row r="38" spans="1:6" x14ac:dyDescent="0.3">
      <c r="A38" s="22" t="s">
        <v>28</v>
      </c>
      <c r="B38" s="23">
        <f>SUM(B35:B37)</f>
        <v>40405628</v>
      </c>
      <c r="C38" s="23">
        <f>SUM(C35:C37)</f>
        <v>45990483</v>
      </c>
      <c r="D38" s="23">
        <f>SUM(D35:D37)</f>
        <v>4181524.3400000008</v>
      </c>
      <c r="E38" s="26">
        <f t="shared" si="5"/>
        <v>10.348866103504196</v>
      </c>
      <c r="F38" s="26">
        <f t="shared" si="6"/>
        <v>9.0921513914085246</v>
      </c>
    </row>
    <row r="39" spans="1:6" x14ac:dyDescent="0.3">
      <c r="A39" s="21" t="s">
        <v>29</v>
      </c>
      <c r="B39" s="15">
        <v>1710437</v>
      </c>
      <c r="C39" s="15">
        <v>2520997</v>
      </c>
      <c r="D39" s="15">
        <v>93329.08</v>
      </c>
      <c r="E39" s="27">
        <f t="shared" si="5"/>
        <v>5.4564465104531763</v>
      </c>
      <c r="F39" s="27">
        <f t="shared" si="6"/>
        <v>3.7020702523644413</v>
      </c>
    </row>
    <row r="40" spans="1:6" x14ac:dyDescent="0.3">
      <c r="A40" s="22" t="s">
        <v>30</v>
      </c>
      <c r="B40" s="23">
        <f>SUM(B39)</f>
        <v>1710437</v>
      </c>
      <c r="C40" s="23">
        <f>SUM(C39)</f>
        <v>2520997</v>
      </c>
      <c r="D40" s="23">
        <f>SUM(D39)</f>
        <v>93329.08</v>
      </c>
      <c r="E40" s="26">
        <f t="shared" si="5"/>
        <v>5.4564465104531763</v>
      </c>
      <c r="F40" s="26">
        <f t="shared" si="6"/>
        <v>3.7020702523644413</v>
      </c>
    </row>
    <row r="41" spans="1:6" x14ac:dyDescent="0.3">
      <c r="A41" s="10" t="s">
        <v>17</v>
      </c>
      <c r="B41" s="11">
        <f>B38+B40</f>
        <v>42116065</v>
      </c>
      <c r="C41" s="11">
        <f>C38+C40</f>
        <v>48511480</v>
      </c>
      <c r="D41" s="11">
        <f>D38+D40</f>
        <v>4274853.4200000009</v>
      </c>
      <c r="E41" s="11">
        <f t="shared" si="5"/>
        <v>10.150172909078758</v>
      </c>
      <c r="F41" s="11">
        <f t="shared" si="6"/>
        <v>8.8120449427640644</v>
      </c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3" t="s">
        <v>19</v>
      </c>
      <c r="B46" s="4"/>
      <c r="C46" s="4"/>
      <c r="D46" s="4"/>
      <c r="E46" s="4"/>
      <c r="F46" s="4"/>
    </row>
    <row r="47" spans="1:6" x14ac:dyDescent="0.3">
      <c r="A47" s="37" t="s">
        <v>2</v>
      </c>
      <c r="B47" s="38" t="s">
        <v>3</v>
      </c>
      <c r="C47" s="38" t="s">
        <v>4</v>
      </c>
      <c r="D47" s="38" t="s">
        <v>5</v>
      </c>
      <c r="E47" s="37" t="s">
        <v>6</v>
      </c>
      <c r="F47" s="37"/>
    </row>
    <row r="48" spans="1:6" x14ac:dyDescent="0.3">
      <c r="A48" s="37"/>
      <c r="B48" s="38"/>
      <c r="C48" s="38"/>
      <c r="D48" s="38"/>
      <c r="E48" s="7" t="s">
        <v>22</v>
      </c>
      <c r="F48" s="7" t="s">
        <v>23</v>
      </c>
    </row>
    <row r="49" spans="1:6" x14ac:dyDescent="0.3">
      <c r="A49" s="20" t="s">
        <v>26</v>
      </c>
      <c r="B49" s="15">
        <v>0</v>
      </c>
      <c r="C49" s="15">
        <v>6954590</v>
      </c>
      <c r="D49" s="15">
        <v>1590562.8900000001</v>
      </c>
      <c r="E49" s="9">
        <v>0</v>
      </c>
      <c r="F49" s="9">
        <f>(D49/C49)*100</f>
        <v>22.870692449159478</v>
      </c>
    </row>
    <row r="50" spans="1:6" x14ac:dyDescent="0.3">
      <c r="A50" s="22" t="s">
        <v>28</v>
      </c>
      <c r="B50" s="23">
        <f>SUM(B49)</f>
        <v>0</v>
      </c>
      <c r="C50" s="23">
        <f>SUM(C49)</f>
        <v>6954590</v>
      </c>
      <c r="D50" s="23">
        <f>SUM(D49)</f>
        <v>1590562.8900000001</v>
      </c>
      <c r="E50" s="23">
        <f>+E49</f>
        <v>0</v>
      </c>
      <c r="F50" s="23">
        <f>+F49</f>
        <v>22.870692449159478</v>
      </c>
    </row>
    <row r="51" spans="1:6" x14ac:dyDescent="0.3">
      <c r="A51" s="21" t="s">
        <v>27</v>
      </c>
      <c r="B51" s="15">
        <v>0</v>
      </c>
      <c r="C51" s="15">
        <v>910328</v>
      </c>
      <c r="D51" s="15">
        <v>193525.04</v>
      </c>
      <c r="E51" s="28">
        <v>0</v>
      </c>
      <c r="F51" s="28">
        <f>(D51/C51)*100</f>
        <v>21.258825390408735</v>
      </c>
    </row>
    <row r="52" spans="1:6" x14ac:dyDescent="0.3">
      <c r="A52" s="21" t="s">
        <v>29</v>
      </c>
      <c r="B52" s="15">
        <v>0</v>
      </c>
      <c r="C52" s="15">
        <v>3824883</v>
      </c>
      <c r="D52" s="15">
        <v>-40162.51</v>
      </c>
      <c r="E52" s="28">
        <v>0</v>
      </c>
      <c r="F52" s="28">
        <f>(D52/C52)*100</f>
        <v>-1.0500323800754168</v>
      </c>
    </row>
    <row r="53" spans="1:6" x14ac:dyDescent="0.3">
      <c r="A53" s="22" t="s">
        <v>30</v>
      </c>
      <c r="B53" s="23">
        <f>SUM(B51:B52)</f>
        <v>0</v>
      </c>
      <c r="C53" s="23">
        <f>SUM(C51:C52)</f>
        <v>4735211</v>
      </c>
      <c r="D53" s="23">
        <f>SUM(D51:D52)</f>
        <v>153362.53</v>
      </c>
      <c r="E53" s="23">
        <v>0</v>
      </c>
      <c r="F53" s="23">
        <f>(D53/C53)*100</f>
        <v>3.2387686631070931</v>
      </c>
    </row>
    <row r="54" spans="1:6" x14ac:dyDescent="0.3">
      <c r="A54" s="10" t="s">
        <v>17</v>
      </c>
      <c r="B54" s="11">
        <v>0</v>
      </c>
      <c r="C54" s="11">
        <f>C50+C53</f>
        <v>11689801</v>
      </c>
      <c r="D54" s="11">
        <f>D50+D53</f>
        <v>1743925.4200000002</v>
      </c>
      <c r="E54" s="11">
        <v>0</v>
      </c>
      <c r="F54" s="11">
        <f>(D54/C54)*100</f>
        <v>14.918349935982658</v>
      </c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ht="48" customHeight="1" x14ac:dyDescent="0.3">
      <c r="A57" s="18" t="s">
        <v>21</v>
      </c>
      <c r="B57" s="4"/>
      <c r="C57" s="4"/>
      <c r="D57" s="4"/>
      <c r="E57" s="4"/>
      <c r="F57" s="4"/>
    </row>
    <row r="58" spans="1:6" x14ac:dyDescent="0.3">
      <c r="A58" s="37" t="s">
        <v>2</v>
      </c>
      <c r="B58" s="38" t="s">
        <v>3</v>
      </c>
      <c r="C58" s="38" t="s">
        <v>4</v>
      </c>
      <c r="D58" s="38" t="s">
        <v>5</v>
      </c>
      <c r="E58" s="37" t="s">
        <v>6</v>
      </c>
      <c r="F58" s="37"/>
    </row>
    <row r="59" spans="1:6" x14ac:dyDescent="0.3">
      <c r="A59" s="37"/>
      <c r="B59" s="38"/>
      <c r="C59" s="38"/>
      <c r="D59" s="38"/>
      <c r="E59" s="7" t="s">
        <v>22</v>
      </c>
      <c r="F59" s="7" t="s">
        <v>23</v>
      </c>
    </row>
    <row r="60" spans="1:6" x14ac:dyDescent="0.3">
      <c r="A60" s="20" t="s">
        <v>26</v>
      </c>
      <c r="B60" s="15">
        <v>4238667</v>
      </c>
      <c r="C60" s="15">
        <v>4198954</v>
      </c>
      <c r="D60" s="15">
        <v>393306.59</v>
      </c>
      <c r="E60" s="9">
        <f t="shared" ref="E60:E65" si="7">(D60/B60)*100</f>
        <v>9.2790160208386272</v>
      </c>
      <c r="F60" s="9">
        <f t="shared" ref="F60:F65" si="8">(D60/C60)*100</f>
        <v>9.3667753921571908</v>
      </c>
    </row>
    <row r="61" spans="1:6" x14ac:dyDescent="0.3">
      <c r="A61" s="21" t="s">
        <v>27</v>
      </c>
      <c r="B61" s="15">
        <v>200000</v>
      </c>
      <c r="C61" s="15">
        <v>200000</v>
      </c>
      <c r="D61" s="15">
        <v>3780</v>
      </c>
      <c r="E61" s="9">
        <f t="shared" si="7"/>
        <v>1.8900000000000001</v>
      </c>
      <c r="F61" s="9">
        <f t="shared" si="8"/>
        <v>1.8900000000000001</v>
      </c>
    </row>
    <row r="62" spans="1:6" x14ac:dyDescent="0.3">
      <c r="A62" s="22" t="s">
        <v>28</v>
      </c>
      <c r="B62" s="23">
        <f>SUM(B60:B61)</f>
        <v>4438667</v>
      </c>
      <c r="C62" s="23">
        <f>SUM(C60:C61)</f>
        <v>4398954</v>
      </c>
      <c r="D62" s="23">
        <f>SUM(D60:D61)</f>
        <v>397086.59</v>
      </c>
      <c r="E62" s="23">
        <f t="shared" si="7"/>
        <v>8.946077504800428</v>
      </c>
      <c r="F62" s="23">
        <f t="shared" si="8"/>
        <v>9.0268411536015147</v>
      </c>
    </row>
    <row r="63" spans="1:6" x14ac:dyDescent="0.3">
      <c r="A63" s="21" t="s">
        <v>29</v>
      </c>
      <c r="B63" s="15">
        <v>3659980</v>
      </c>
      <c r="C63" s="15">
        <v>5663674</v>
      </c>
      <c r="D63" s="15">
        <v>-574704.27</v>
      </c>
      <c r="E63" s="16">
        <f t="shared" si="7"/>
        <v>-15.702388264416747</v>
      </c>
      <c r="F63" s="16">
        <f t="shared" si="8"/>
        <v>-10.147198973669742</v>
      </c>
    </row>
    <row r="64" spans="1:6" x14ac:dyDescent="0.3">
      <c r="A64" s="22" t="s">
        <v>30</v>
      </c>
      <c r="B64" s="23">
        <f>SUM(B63)</f>
        <v>3659980</v>
      </c>
      <c r="C64" s="23">
        <f>SUM(C63)</f>
        <v>5663674</v>
      </c>
      <c r="D64" s="23">
        <f>SUM(D63)</f>
        <v>-574704.27</v>
      </c>
      <c r="E64" s="23">
        <f t="shared" si="7"/>
        <v>-15.702388264416747</v>
      </c>
      <c r="F64" s="23">
        <f t="shared" si="8"/>
        <v>-10.147198973669742</v>
      </c>
    </row>
    <row r="65" spans="1:6" x14ac:dyDescent="0.3">
      <c r="A65" s="10" t="s">
        <v>17</v>
      </c>
      <c r="B65" s="11">
        <f>B62+B64</f>
        <v>8098647</v>
      </c>
      <c r="C65" s="11">
        <f>C62+C64</f>
        <v>10062628</v>
      </c>
      <c r="D65" s="11">
        <f>D62+D64</f>
        <v>-177617.68</v>
      </c>
      <c r="E65" s="11">
        <f t="shared" si="7"/>
        <v>-2.1931772060197212</v>
      </c>
      <c r="F65" s="11">
        <f t="shared" si="8"/>
        <v>-1.7651221927313621</v>
      </c>
    </row>
    <row r="66" spans="1:6" x14ac:dyDescent="0.3">
      <c r="A66" s="19"/>
      <c r="B66" s="19"/>
      <c r="C66" s="19"/>
      <c r="D66" s="19"/>
      <c r="E66" s="19"/>
      <c r="F66" s="19"/>
    </row>
  </sheetData>
  <mergeCells count="27">
    <mergeCell ref="A1:F1"/>
    <mergeCell ref="A2:F3"/>
    <mergeCell ref="A7:A8"/>
    <mergeCell ref="B7:B8"/>
    <mergeCell ref="C7:C8"/>
    <mergeCell ref="D7:D8"/>
    <mergeCell ref="E7:F7"/>
    <mergeCell ref="A33:A34"/>
    <mergeCell ref="B33:B34"/>
    <mergeCell ref="C33:C34"/>
    <mergeCell ref="D33:D34"/>
    <mergeCell ref="E33:F33"/>
    <mergeCell ref="A20:A21"/>
    <mergeCell ref="B20:B21"/>
    <mergeCell ref="C20:C21"/>
    <mergeCell ref="D20:D21"/>
    <mergeCell ref="E20:F20"/>
    <mergeCell ref="A58:A59"/>
    <mergeCell ref="B58:B59"/>
    <mergeCell ref="C58:C59"/>
    <mergeCell ref="D58:D59"/>
    <mergeCell ref="E58:F58"/>
    <mergeCell ref="A47:A48"/>
    <mergeCell ref="B47:B48"/>
    <mergeCell ref="C47:C48"/>
    <mergeCell ref="D47:D48"/>
    <mergeCell ref="E47:F47"/>
  </mergeCells>
  <pageMargins left="0.7" right="0.7" top="0.75" bottom="0.75" header="0.3" footer="0.3"/>
  <pageSetup orientation="portrait" r:id="rId1"/>
  <ignoredErrors>
    <ignoredError sqref="F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39" sqref="B39"/>
    </sheetView>
  </sheetViews>
  <sheetFormatPr baseColWidth="10" defaultRowHeight="14.4" x14ac:dyDescent="0.3"/>
  <cols>
    <col min="1" max="1" width="31.6640625" customWidth="1"/>
    <col min="2" max="3" width="12.33203125" bestFit="1" customWidth="1"/>
    <col min="4" max="4" width="13.33203125" bestFit="1" customWidth="1"/>
    <col min="5" max="5" width="9.6640625" customWidth="1"/>
    <col min="6" max="6" width="10.5546875" customWidth="1"/>
  </cols>
  <sheetData>
    <row r="1" spans="1:6" ht="17.25" customHeight="1" x14ac:dyDescent="0.25">
      <c r="A1" s="39" t="s">
        <v>0</v>
      </c>
      <c r="B1" s="39"/>
      <c r="C1" s="39"/>
      <c r="D1" s="39"/>
      <c r="E1" s="39"/>
      <c r="F1" s="39"/>
    </row>
    <row r="2" spans="1:6" ht="18" customHeight="1" x14ac:dyDescent="0.3">
      <c r="A2" s="42" t="s">
        <v>53</v>
      </c>
      <c r="B2" s="42"/>
      <c r="C2" s="42"/>
      <c r="D2" s="42"/>
      <c r="E2" s="42"/>
      <c r="F2" s="42"/>
    </row>
    <row r="3" spans="1:6" ht="18" customHeight="1" x14ac:dyDescent="0.3">
      <c r="A3" s="42"/>
      <c r="B3" s="42"/>
      <c r="C3" s="42"/>
      <c r="D3" s="42"/>
      <c r="E3" s="42"/>
      <c r="F3" s="42"/>
    </row>
    <row r="4" spans="1:6" ht="15" x14ac:dyDescent="0.25">
      <c r="A4" s="3" t="s">
        <v>1</v>
      </c>
      <c r="B4" s="4"/>
      <c r="C4" s="4"/>
      <c r="D4" s="4"/>
      <c r="E4" s="4"/>
      <c r="F4" s="4"/>
    </row>
    <row r="5" spans="1:6" x14ac:dyDescent="0.3">
      <c r="A5" s="37" t="s">
        <v>2</v>
      </c>
      <c r="B5" s="38" t="s">
        <v>3</v>
      </c>
      <c r="C5" s="38" t="s">
        <v>4</v>
      </c>
      <c r="D5" s="38" t="s">
        <v>5</v>
      </c>
      <c r="E5" s="41" t="s">
        <v>6</v>
      </c>
      <c r="F5" s="41"/>
    </row>
    <row r="6" spans="1:6" x14ac:dyDescent="0.3">
      <c r="A6" s="37"/>
      <c r="B6" s="38"/>
      <c r="C6" s="38"/>
      <c r="D6" s="38"/>
      <c r="E6" s="7" t="s">
        <v>7</v>
      </c>
      <c r="F6" s="7" t="s">
        <v>8</v>
      </c>
    </row>
    <row r="7" spans="1:6" ht="15" x14ac:dyDescent="0.25">
      <c r="A7" s="8" t="s">
        <v>9</v>
      </c>
      <c r="B7" s="9">
        <f>+B21</f>
        <v>101646</v>
      </c>
      <c r="C7" s="9">
        <f t="shared" ref="C7:D9" si="0">+C21</f>
        <v>101646</v>
      </c>
      <c r="D7" s="9">
        <f>+D21</f>
        <v>23142</v>
      </c>
      <c r="E7" s="9">
        <f>(D7/B7)*100</f>
        <v>22.76725104775397</v>
      </c>
      <c r="F7" s="9">
        <f>(D7/C7)*100</f>
        <v>22.76725104775397</v>
      </c>
    </row>
    <row r="8" spans="1:6" ht="15" x14ac:dyDescent="0.25">
      <c r="A8" s="8" t="s">
        <v>10</v>
      </c>
      <c r="B8" s="9">
        <f>+B22</f>
        <v>22991360</v>
      </c>
      <c r="C8" s="9">
        <f>+C22</f>
        <v>24966677</v>
      </c>
      <c r="D8" s="9">
        <f t="shared" si="0"/>
        <v>1250591.6000000001</v>
      </c>
      <c r="E8" s="9">
        <f>(D8/B8)*100</f>
        <v>5.4393981043313664</v>
      </c>
      <c r="F8" s="9">
        <f t="shared" ref="F8:F14" si="1">(D8/C8)*100</f>
        <v>5.009043053667094</v>
      </c>
    </row>
    <row r="9" spans="1:6" ht="15" x14ac:dyDescent="0.25">
      <c r="A9" s="8" t="s">
        <v>11</v>
      </c>
      <c r="B9" s="9">
        <f>+B23</f>
        <v>18932003</v>
      </c>
      <c r="C9" s="9">
        <f t="shared" si="0"/>
        <v>18932003</v>
      </c>
      <c r="D9" s="9">
        <f t="shared" si="0"/>
        <v>3896918.51</v>
      </c>
      <c r="E9" s="9">
        <f>(D9/B9)*100</f>
        <v>20.583762373162521</v>
      </c>
      <c r="F9" s="9">
        <f t="shared" si="1"/>
        <v>20.583762373162521</v>
      </c>
    </row>
    <row r="10" spans="1:6" ht="15" x14ac:dyDescent="0.25">
      <c r="A10" s="8" t="s">
        <v>12</v>
      </c>
      <c r="B10" s="9">
        <f>+B42</f>
        <v>8098647</v>
      </c>
      <c r="C10" s="9">
        <f>+C42+C33</f>
        <v>8563902</v>
      </c>
      <c r="D10" s="9">
        <f>+D42+D33</f>
        <v>289272.09999999998</v>
      </c>
      <c r="E10" s="9">
        <f>+E42</f>
        <v>3.5718571262582501</v>
      </c>
      <c r="F10" s="9">
        <f>+F42</f>
        <v>3.5718571262582501</v>
      </c>
    </row>
    <row r="11" spans="1:6" ht="15" x14ac:dyDescent="0.25">
      <c r="A11" s="8" t="s">
        <v>13</v>
      </c>
      <c r="B11" s="9">
        <f>+B34</f>
        <v>0</v>
      </c>
      <c r="C11" s="9">
        <f>+C34</f>
        <v>0</v>
      </c>
      <c r="D11" s="9">
        <f>D34</f>
        <v>0</v>
      </c>
      <c r="E11" s="9">
        <f>+E34</f>
        <v>0</v>
      </c>
      <c r="F11" s="9">
        <f>+F34</f>
        <v>0</v>
      </c>
    </row>
    <row r="12" spans="1:6" ht="15" x14ac:dyDescent="0.25">
      <c r="A12" s="8" t="s">
        <v>14</v>
      </c>
      <c r="B12" s="9">
        <f>+B24</f>
        <v>91056</v>
      </c>
      <c r="C12" s="9">
        <f>+C24</f>
        <v>91056</v>
      </c>
      <c r="D12" s="9">
        <f>+D24+D35+D43</f>
        <v>256297.52</v>
      </c>
      <c r="E12" s="9">
        <f>(D12/B12)*100</f>
        <v>281.47241258126866</v>
      </c>
      <c r="F12" s="9">
        <f t="shared" si="1"/>
        <v>281.47241258126866</v>
      </c>
    </row>
    <row r="13" spans="1:6" ht="15" x14ac:dyDescent="0.25">
      <c r="A13" s="8" t="s">
        <v>15</v>
      </c>
      <c r="B13" s="9">
        <f>+B25</f>
        <v>0</v>
      </c>
      <c r="C13" s="9">
        <f>+C25</f>
        <v>0</v>
      </c>
      <c r="D13" s="9">
        <f>+D25</f>
        <v>0</v>
      </c>
      <c r="E13" s="9">
        <v>0</v>
      </c>
      <c r="F13" s="9">
        <v>0</v>
      </c>
    </row>
    <row r="14" spans="1:6" ht="15" x14ac:dyDescent="0.25">
      <c r="A14" s="8" t="s">
        <v>16</v>
      </c>
      <c r="B14" s="9">
        <f>+B26</f>
        <v>0</v>
      </c>
      <c r="C14" s="9">
        <f>+C26+C36+C44</f>
        <v>1937542</v>
      </c>
      <c r="D14" s="9">
        <f>+D26+D36+D44</f>
        <v>0</v>
      </c>
      <c r="E14" s="9">
        <v>0</v>
      </c>
      <c r="F14" s="9">
        <f t="shared" si="1"/>
        <v>0</v>
      </c>
    </row>
    <row r="15" spans="1:6" x14ac:dyDescent="0.3">
      <c r="A15" s="10" t="s">
        <v>17</v>
      </c>
      <c r="B15" s="11">
        <f>+SUM(B7:B14)</f>
        <v>50214712</v>
      </c>
      <c r="C15" s="11">
        <f>+SUM(C7:C14)</f>
        <v>54592826</v>
      </c>
      <c r="D15" s="11">
        <f>+SUM(D7:D14)</f>
        <v>5716221.7299999986</v>
      </c>
      <c r="E15" s="11">
        <f>(D15/B15)*100</f>
        <v>11.38355972249726</v>
      </c>
      <c r="F15" s="11">
        <f>(D15/C15)*100</f>
        <v>10.470646326314007</v>
      </c>
    </row>
    <row r="16" spans="1:6" ht="9.75" customHeight="1" x14ac:dyDescent="0.3">
      <c r="A16" s="12"/>
      <c r="B16" s="13"/>
      <c r="C16" s="13"/>
      <c r="D16" s="13"/>
      <c r="E16" s="12"/>
      <c r="F16" s="12"/>
    </row>
    <row r="17" spans="1:6" x14ac:dyDescent="0.3">
      <c r="A17" s="12"/>
      <c r="B17" s="13"/>
      <c r="C17" s="13"/>
      <c r="D17" s="13"/>
      <c r="E17" s="14"/>
      <c r="F17" s="14"/>
    </row>
    <row r="18" spans="1:6" x14ac:dyDescent="0.3">
      <c r="A18" s="3" t="s">
        <v>18</v>
      </c>
      <c r="B18" s="4"/>
      <c r="C18" s="4"/>
      <c r="D18" s="4"/>
      <c r="E18" s="4"/>
      <c r="F18" s="4"/>
    </row>
    <row r="19" spans="1:6" x14ac:dyDescent="0.3">
      <c r="A19" s="37" t="s">
        <v>2</v>
      </c>
      <c r="B19" s="38" t="s">
        <v>3</v>
      </c>
      <c r="C19" s="38" t="s">
        <v>4</v>
      </c>
      <c r="D19" s="38" t="s">
        <v>5</v>
      </c>
      <c r="E19" s="41" t="s">
        <v>6</v>
      </c>
      <c r="F19" s="41"/>
    </row>
    <row r="20" spans="1:6" x14ac:dyDescent="0.3">
      <c r="A20" s="37"/>
      <c r="B20" s="38"/>
      <c r="C20" s="38"/>
      <c r="D20" s="38"/>
      <c r="E20" s="7" t="s">
        <v>7</v>
      </c>
      <c r="F20" s="7" t="s">
        <v>8</v>
      </c>
    </row>
    <row r="21" spans="1:6" x14ac:dyDescent="0.3">
      <c r="A21" s="8" t="s">
        <v>9</v>
      </c>
      <c r="B21" s="15">
        <v>101646</v>
      </c>
      <c r="C21" s="15">
        <v>101646</v>
      </c>
      <c r="D21" s="15">
        <v>23142</v>
      </c>
      <c r="E21" s="9">
        <f>(D21/B21)*100</f>
        <v>22.76725104775397</v>
      </c>
      <c r="F21" s="9">
        <f>(D21/C21)*100</f>
        <v>22.76725104775397</v>
      </c>
    </row>
    <row r="22" spans="1:6" x14ac:dyDescent="0.3">
      <c r="A22" s="8" t="s">
        <v>10</v>
      </c>
      <c r="B22" s="15">
        <v>22991360</v>
      </c>
      <c r="C22" s="15">
        <v>24966677</v>
      </c>
      <c r="D22" s="15">
        <v>1250591.6000000001</v>
      </c>
      <c r="E22" s="9">
        <f t="shared" ref="E22:E27" si="2">(D22/B22)*100</f>
        <v>5.4393981043313664</v>
      </c>
      <c r="F22" s="9">
        <f t="shared" ref="F22:F27" si="3">(D22/C22)*100</f>
        <v>5.009043053667094</v>
      </c>
    </row>
    <row r="23" spans="1:6" x14ac:dyDescent="0.3">
      <c r="A23" s="8" t="s">
        <v>11</v>
      </c>
      <c r="B23" s="15">
        <v>18932003</v>
      </c>
      <c r="C23" s="15">
        <v>18932003</v>
      </c>
      <c r="D23" s="15">
        <v>3896918.51</v>
      </c>
      <c r="E23" s="9">
        <f t="shared" si="2"/>
        <v>20.583762373162521</v>
      </c>
      <c r="F23" s="9">
        <f t="shared" si="3"/>
        <v>20.583762373162521</v>
      </c>
    </row>
    <row r="24" spans="1:6" x14ac:dyDescent="0.3">
      <c r="A24" s="8" t="s">
        <v>14</v>
      </c>
      <c r="B24" s="15">
        <v>91056</v>
      </c>
      <c r="C24" s="15">
        <v>91056</v>
      </c>
      <c r="D24" s="15">
        <v>40420.519999999997</v>
      </c>
      <c r="E24" s="9">
        <f t="shared" si="2"/>
        <v>44.390836408364081</v>
      </c>
      <c r="F24" s="9">
        <f t="shared" si="3"/>
        <v>44.390836408364081</v>
      </c>
    </row>
    <row r="25" spans="1:6" x14ac:dyDescent="0.3">
      <c r="A25" s="8" t="s">
        <v>15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x14ac:dyDescent="0.3">
      <c r="A26" s="8" t="s">
        <v>16</v>
      </c>
      <c r="B26" s="15">
        <v>0</v>
      </c>
      <c r="C26" s="15">
        <v>1907542</v>
      </c>
      <c r="D26" s="15">
        <v>0</v>
      </c>
      <c r="E26" s="9">
        <v>0</v>
      </c>
      <c r="F26" s="9">
        <v>0</v>
      </c>
    </row>
    <row r="27" spans="1:6" x14ac:dyDescent="0.3">
      <c r="A27" s="10" t="s">
        <v>17</v>
      </c>
      <c r="B27" s="11">
        <f>+SUM(B21:B26)</f>
        <v>42116065</v>
      </c>
      <c r="C27" s="11">
        <f>+SUM(C21:C26)</f>
        <v>45998924</v>
      </c>
      <c r="D27" s="11">
        <f>+SUM(D21:D26)</f>
        <v>5211072.629999999</v>
      </c>
      <c r="E27" s="11">
        <f t="shared" si="2"/>
        <v>12.373123248812536</v>
      </c>
      <c r="F27" s="11">
        <f t="shared" si="3"/>
        <v>11.328683753559103</v>
      </c>
    </row>
    <row r="28" spans="1:6" ht="9.75" customHeight="1" x14ac:dyDescent="0.3">
      <c r="A28" s="14"/>
      <c r="B28" s="14"/>
      <c r="C28" s="14"/>
      <c r="D28" s="14"/>
      <c r="E28" s="14"/>
      <c r="F28" s="14"/>
    </row>
    <row r="29" spans="1:6" x14ac:dyDescent="0.3">
      <c r="A29" s="14"/>
      <c r="B29" s="14"/>
      <c r="C29" s="14"/>
      <c r="D29" s="14"/>
      <c r="E29" s="14"/>
      <c r="F29" s="14"/>
    </row>
    <row r="30" spans="1:6" x14ac:dyDescent="0.3">
      <c r="A30" s="3" t="s">
        <v>19</v>
      </c>
      <c r="B30" s="4"/>
      <c r="C30" s="4"/>
      <c r="D30" s="4"/>
      <c r="E30" s="4"/>
      <c r="F30" s="4"/>
    </row>
    <row r="31" spans="1:6" x14ac:dyDescent="0.3">
      <c r="A31" s="37" t="s">
        <v>2</v>
      </c>
      <c r="B31" s="38" t="s">
        <v>3</v>
      </c>
      <c r="C31" s="38" t="s">
        <v>4</v>
      </c>
      <c r="D31" s="38" t="s">
        <v>5</v>
      </c>
      <c r="E31" s="41" t="s">
        <v>6</v>
      </c>
      <c r="F31" s="41"/>
    </row>
    <row r="32" spans="1:6" x14ac:dyDescent="0.3">
      <c r="A32" s="37"/>
      <c r="B32" s="38"/>
      <c r="C32" s="38"/>
      <c r="D32" s="38"/>
      <c r="E32" s="7" t="s">
        <v>7</v>
      </c>
      <c r="F32" s="7" t="s">
        <v>8</v>
      </c>
    </row>
    <row r="33" spans="1:6" x14ac:dyDescent="0.3">
      <c r="A33" s="8" t="s">
        <v>20</v>
      </c>
      <c r="B33" s="16">
        <v>0</v>
      </c>
      <c r="C33" s="16">
        <v>465255</v>
      </c>
      <c r="D33" s="16">
        <v>0</v>
      </c>
      <c r="E33" s="16">
        <v>0</v>
      </c>
      <c r="F33" s="16">
        <f>(D33/C33)*100</f>
        <v>0</v>
      </c>
    </row>
    <row r="34" spans="1:6" x14ac:dyDescent="0.3">
      <c r="A34" s="8" t="s">
        <v>13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x14ac:dyDescent="0.3">
      <c r="A35" s="8" t="s">
        <v>14</v>
      </c>
      <c r="B35" s="15">
        <v>0</v>
      </c>
      <c r="C35" s="15">
        <v>0</v>
      </c>
      <c r="D35" s="15">
        <v>2584.1</v>
      </c>
      <c r="E35" s="9">
        <v>0</v>
      </c>
      <c r="F35" s="9">
        <v>0</v>
      </c>
    </row>
    <row r="36" spans="1:6" x14ac:dyDescent="0.3">
      <c r="A36" s="8" t="s">
        <v>16</v>
      </c>
      <c r="B36" s="15">
        <v>0</v>
      </c>
      <c r="C36" s="15">
        <v>30000</v>
      </c>
      <c r="D36" s="15">
        <v>0</v>
      </c>
      <c r="E36" s="9">
        <v>0</v>
      </c>
      <c r="F36" s="9">
        <f>(D36/C36)*100</f>
        <v>0</v>
      </c>
    </row>
    <row r="37" spans="1:6" x14ac:dyDescent="0.3">
      <c r="A37" s="10" t="s">
        <v>17</v>
      </c>
      <c r="B37" s="11">
        <f>SUM(B33:B36)</f>
        <v>0</v>
      </c>
      <c r="C37" s="11">
        <f>SUM(C33:C36)</f>
        <v>495255</v>
      </c>
      <c r="D37" s="11">
        <f>SUM(D33:D36)</f>
        <v>2584.1</v>
      </c>
      <c r="E37" s="11">
        <f>+SUM(E35:E35)</f>
        <v>0</v>
      </c>
      <c r="F37" s="11">
        <f>(D37/C37)*100</f>
        <v>0.52177161260360827</v>
      </c>
    </row>
    <row r="38" spans="1:6" ht="11.25" customHeight="1" x14ac:dyDescent="0.3">
      <c r="A38" s="14"/>
      <c r="B38" s="14"/>
      <c r="C38" s="14"/>
      <c r="D38" s="17"/>
      <c r="E38" s="14"/>
      <c r="F38" s="14"/>
    </row>
    <row r="39" spans="1:6" ht="39" customHeight="1" x14ac:dyDescent="0.3">
      <c r="A39" s="18" t="s">
        <v>21</v>
      </c>
      <c r="B39" s="4"/>
      <c r="C39" s="4"/>
      <c r="D39" s="4"/>
      <c r="E39" s="4"/>
      <c r="F39" s="4"/>
    </row>
    <row r="40" spans="1:6" x14ac:dyDescent="0.3">
      <c r="A40" s="37" t="s">
        <v>2</v>
      </c>
      <c r="B40" s="38" t="s">
        <v>3</v>
      </c>
      <c r="C40" s="38" t="s">
        <v>4</v>
      </c>
      <c r="D40" s="38" t="s">
        <v>5</v>
      </c>
      <c r="E40" s="41" t="s">
        <v>6</v>
      </c>
      <c r="F40" s="41"/>
    </row>
    <row r="41" spans="1:6" x14ac:dyDescent="0.3">
      <c r="A41" s="37"/>
      <c r="B41" s="38"/>
      <c r="C41" s="38"/>
      <c r="D41" s="38"/>
      <c r="E41" s="7" t="s">
        <v>7</v>
      </c>
      <c r="F41" s="7" t="s">
        <v>8</v>
      </c>
    </row>
    <row r="42" spans="1:6" x14ac:dyDescent="0.3">
      <c r="A42" s="8" t="s">
        <v>12</v>
      </c>
      <c r="B42" s="15">
        <v>8098647</v>
      </c>
      <c r="C42" s="15">
        <v>8098647</v>
      </c>
      <c r="D42" s="15">
        <v>289272.09999999998</v>
      </c>
      <c r="E42" s="9">
        <f>(D42/B42)*100</f>
        <v>3.5718571262582501</v>
      </c>
      <c r="F42" s="9">
        <f>(D42/C42)*100</f>
        <v>3.5718571262582501</v>
      </c>
    </row>
    <row r="43" spans="1:6" x14ac:dyDescent="0.3">
      <c r="A43" s="8" t="s">
        <v>14</v>
      </c>
      <c r="B43" s="15">
        <v>0</v>
      </c>
      <c r="C43" s="15">
        <v>0</v>
      </c>
      <c r="D43" s="15">
        <v>213292.9</v>
      </c>
      <c r="E43" s="9">
        <v>0</v>
      </c>
      <c r="F43" s="9">
        <v>0</v>
      </c>
    </row>
    <row r="44" spans="1:6" x14ac:dyDescent="0.3">
      <c r="A44" s="8" t="s">
        <v>16</v>
      </c>
      <c r="B44" s="15">
        <v>0</v>
      </c>
      <c r="C44" s="15">
        <v>0</v>
      </c>
      <c r="D44" s="15">
        <v>0</v>
      </c>
      <c r="E44" s="9">
        <v>0</v>
      </c>
      <c r="F44" s="9">
        <v>0</v>
      </c>
    </row>
    <row r="45" spans="1:6" x14ac:dyDescent="0.3">
      <c r="A45" s="10" t="s">
        <v>17</v>
      </c>
      <c r="B45" s="11">
        <f>+SUM(B42:B44)</f>
        <v>8098647</v>
      </c>
      <c r="C45" s="11">
        <f>+SUM(C42:C44)</f>
        <v>8098647</v>
      </c>
      <c r="D45" s="11">
        <f>+SUM(D42:D44)</f>
        <v>502565</v>
      </c>
      <c r="E45" s="11">
        <f>(D45/B45)*100</f>
        <v>6.2055427283100499</v>
      </c>
      <c r="F45" s="11">
        <f>(D45/C45)*100</f>
        <v>6.2055427283100499</v>
      </c>
    </row>
  </sheetData>
  <mergeCells count="22">
    <mergeCell ref="A40:A41"/>
    <mergeCell ref="B40:B41"/>
    <mergeCell ref="C40:C41"/>
    <mergeCell ref="D40:D41"/>
    <mergeCell ref="E40:F40"/>
    <mergeCell ref="A19:A20"/>
    <mergeCell ref="B19:B20"/>
    <mergeCell ref="C19:C20"/>
    <mergeCell ref="D19:D20"/>
    <mergeCell ref="E19:F19"/>
    <mergeCell ref="A31:A32"/>
    <mergeCell ref="B31:B32"/>
    <mergeCell ref="C31:C32"/>
    <mergeCell ref="D31:D32"/>
    <mergeCell ref="E31:F31"/>
    <mergeCell ref="A1:F1"/>
    <mergeCell ref="A5:A6"/>
    <mergeCell ref="B5:B6"/>
    <mergeCell ref="C5:C6"/>
    <mergeCell ref="D5:D6"/>
    <mergeCell ref="E5:F5"/>
    <mergeCell ref="A2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opLeftCell="B13" workbookViewId="0">
      <selection activeCell="D9" sqref="D9"/>
    </sheetView>
  </sheetViews>
  <sheetFormatPr baseColWidth="10" defaultRowHeight="14.4" x14ac:dyDescent="0.3"/>
  <cols>
    <col min="1" max="1" width="0" hidden="1" customWidth="1"/>
    <col min="2" max="2" width="8.6640625" style="31" customWidth="1"/>
    <col min="3" max="3" width="14.109375" customWidth="1"/>
    <col min="4" max="4" width="52.5546875" style="34" customWidth="1"/>
    <col min="5" max="5" width="12.77734375" customWidth="1"/>
    <col min="6" max="7" width="13.33203125" customWidth="1"/>
  </cols>
  <sheetData>
    <row r="1" spans="2:7" x14ac:dyDescent="0.3">
      <c r="B1" s="43" t="s">
        <v>0</v>
      </c>
      <c r="C1" s="43"/>
      <c r="D1" s="43"/>
      <c r="E1" s="43"/>
      <c r="F1" s="43"/>
      <c r="G1" s="43"/>
    </row>
    <row r="2" spans="2:7" ht="16.2" customHeight="1" x14ac:dyDescent="0.3">
      <c r="B2" s="43"/>
      <c r="C2" s="43"/>
      <c r="D2" s="43"/>
      <c r="E2" s="43"/>
      <c r="F2" s="43"/>
      <c r="G2" s="43"/>
    </row>
    <row r="3" spans="2:7" x14ac:dyDescent="0.3">
      <c r="B3" s="39" t="s">
        <v>54</v>
      </c>
      <c r="C3" s="39"/>
      <c r="D3" s="39"/>
      <c r="E3" s="39"/>
      <c r="F3" s="39"/>
      <c r="G3" s="39"/>
    </row>
    <row r="4" spans="2:7" ht="19.8" customHeight="1" x14ac:dyDescent="0.3">
      <c r="B4" s="39"/>
      <c r="C4" s="39"/>
      <c r="D4" s="39"/>
      <c r="E4" s="39"/>
      <c r="F4" s="39"/>
      <c r="G4" s="39"/>
    </row>
    <row r="5" spans="2:7" ht="3.75" customHeight="1" x14ac:dyDescent="0.3"/>
    <row r="6" spans="2:7" ht="51" customHeight="1" x14ac:dyDescent="0.3">
      <c r="B6" s="30" t="s">
        <v>32</v>
      </c>
      <c r="C6" s="6" t="s">
        <v>33</v>
      </c>
      <c r="D6" s="35" t="s">
        <v>34</v>
      </c>
      <c r="E6" s="6" t="s">
        <v>35</v>
      </c>
      <c r="F6" s="5" t="s">
        <v>4</v>
      </c>
      <c r="G6" s="6" t="s">
        <v>36</v>
      </c>
    </row>
    <row r="7" spans="2:7" ht="24.6" customHeight="1" x14ac:dyDescent="0.3">
      <c r="B7" s="36" t="s">
        <v>37</v>
      </c>
      <c r="C7" s="36" t="s">
        <v>38</v>
      </c>
      <c r="D7" s="45" t="s">
        <v>59</v>
      </c>
      <c r="E7" s="32">
        <v>0</v>
      </c>
      <c r="F7" s="32">
        <v>34285</v>
      </c>
      <c r="G7" s="32">
        <v>0</v>
      </c>
    </row>
    <row r="8" spans="2:7" ht="55.2" customHeight="1" x14ac:dyDescent="0.3">
      <c r="B8" s="36" t="s">
        <v>62</v>
      </c>
      <c r="C8" s="36" t="s">
        <v>39</v>
      </c>
      <c r="D8" s="45" t="s">
        <v>75</v>
      </c>
      <c r="E8" s="32">
        <v>21281630</v>
      </c>
      <c r="F8" s="32">
        <v>16906</v>
      </c>
      <c r="G8" s="32">
        <v>19329291.68</v>
      </c>
    </row>
    <row r="9" spans="2:7" ht="58.2" customHeight="1" x14ac:dyDescent="0.3">
      <c r="B9" s="36" t="s">
        <v>63</v>
      </c>
      <c r="C9" s="36" t="s">
        <v>48</v>
      </c>
      <c r="D9" s="45" t="s">
        <v>76</v>
      </c>
      <c r="E9" s="32">
        <v>5904811</v>
      </c>
      <c r="F9" s="32">
        <v>236448</v>
      </c>
      <c r="G9" s="32">
        <v>5665822.7000000002</v>
      </c>
    </row>
    <row r="10" spans="2:7" ht="57" customHeight="1" x14ac:dyDescent="0.3">
      <c r="B10" s="36" t="s">
        <v>64</v>
      </c>
      <c r="C10" s="36" t="s">
        <v>40</v>
      </c>
      <c r="D10" s="45" t="s">
        <v>77</v>
      </c>
      <c r="E10" s="32">
        <v>6345450.4800000004</v>
      </c>
      <c r="F10" s="32">
        <v>224880</v>
      </c>
      <c r="G10" s="32">
        <v>5699898.8099999996</v>
      </c>
    </row>
    <row r="11" spans="2:7" ht="52.8" customHeight="1" x14ac:dyDescent="0.3">
      <c r="B11" s="36" t="s">
        <v>65</v>
      </c>
      <c r="C11" s="36" t="s">
        <v>41</v>
      </c>
      <c r="D11" s="45" t="s">
        <v>78</v>
      </c>
      <c r="E11" s="32">
        <v>6217304</v>
      </c>
      <c r="F11" s="32">
        <v>-1063087</v>
      </c>
      <c r="G11" s="32">
        <v>2954843.47</v>
      </c>
    </row>
    <row r="12" spans="2:7" ht="61.2" customHeight="1" x14ac:dyDescent="0.3">
      <c r="B12" s="36" t="s">
        <v>66</v>
      </c>
      <c r="C12" s="36" t="s">
        <v>49</v>
      </c>
      <c r="D12" s="45" t="s">
        <v>79</v>
      </c>
      <c r="E12" s="32">
        <v>7020105.3600000003</v>
      </c>
      <c r="F12" s="32">
        <v>917416</v>
      </c>
      <c r="G12" s="32">
        <v>5138092.13</v>
      </c>
    </row>
    <row r="13" spans="2:7" ht="56.4" customHeight="1" x14ac:dyDescent="0.3">
      <c r="B13" s="36" t="s">
        <v>67</v>
      </c>
      <c r="C13" s="36" t="s">
        <v>42</v>
      </c>
      <c r="D13" s="45" t="s">
        <v>80</v>
      </c>
      <c r="E13" s="32">
        <v>6134485</v>
      </c>
      <c r="F13" s="32">
        <v>1324158</v>
      </c>
      <c r="G13" s="32">
        <v>4725339.8899999997</v>
      </c>
    </row>
    <row r="14" spans="2:7" ht="45.75" customHeight="1" x14ac:dyDescent="0.3">
      <c r="B14" s="36" t="s">
        <v>68</v>
      </c>
      <c r="C14" s="36" t="s">
        <v>43</v>
      </c>
      <c r="D14" s="45" t="s">
        <v>81</v>
      </c>
      <c r="E14" s="32">
        <v>7615507.3300000001</v>
      </c>
      <c r="F14" s="32">
        <v>18379</v>
      </c>
      <c r="G14" s="32">
        <v>7497371.0499999998</v>
      </c>
    </row>
    <row r="15" spans="2:7" ht="45.75" customHeight="1" x14ac:dyDescent="0.3">
      <c r="B15" s="36" t="s">
        <v>69</v>
      </c>
      <c r="C15" s="36" t="s">
        <v>50</v>
      </c>
      <c r="D15" s="45" t="s">
        <v>82</v>
      </c>
      <c r="E15" s="32">
        <v>4110452.52</v>
      </c>
      <c r="F15" s="32">
        <v>35058</v>
      </c>
      <c r="G15" s="32">
        <v>4058109.3</v>
      </c>
    </row>
    <row r="16" spans="2:7" ht="45.75" customHeight="1" x14ac:dyDescent="0.3">
      <c r="B16" s="36" t="s">
        <v>70</v>
      </c>
      <c r="C16" s="36" t="s">
        <v>51</v>
      </c>
      <c r="D16" s="45" t="s">
        <v>83</v>
      </c>
      <c r="E16" s="32">
        <v>9641615.7599999998</v>
      </c>
      <c r="F16" s="32">
        <v>2539255</v>
      </c>
      <c r="G16" s="32">
        <v>9083853.8800000008</v>
      </c>
    </row>
    <row r="17" spans="2:7" ht="45.75" customHeight="1" x14ac:dyDescent="0.3">
      <c r="B17" s="36" t="s">
        <v>71</v>
      </c>
      <c r="C17" s="36" t="s">
        <v>44</v>
      </c>
      <c r="D17" s="45" t="s">
        <v>84</v>
      </c>
      <c r="E17" s="32">
        <v>8751781</v>
      </c>
      <c r="F17" s="32">
        <v>50000</v>
      </c>
      <c r="G17" s="32">
        <v>8654697.9900000002</v>
      </c>
    </row>
    <row r="18" spans="2:7" ht="45.75" customHeight="1" x14ac:dyDescent="0.3">
      <c r="B18" s="36" t="s">
        <v>72</v>
      </c>
      <c r="C18" s="36" t="s">
        <v>45</v>
      </c>
      <c r="D18" s="45" t="s">
        <v>85</v>
      </c>
      <c r="E18" s="32">
        <v>683609.38</v>
      </c>
      <c r="F18" s="32">
        <v>172350</v>
      </c>
      <c r="G18" s="32">
        <v>498101.87</v>
      </c>
    </row>
    <row r="19" spans="2:7" ht="45.75" customHeight="1" x14ac:dyDescent="0.3">
      <c r="B19" s="36" t="s">
        <v>57</v>
      </c>
      <c r="C19" s="36" t="s">
        <v>46</v>
      </c>
      <c r="D19" s="45" t="s">
        <v>60</v>
      </c>
      <c r="E19" s="32">
        <v>0</v>
      </c>
      <c r="F19" s="32">
        <v>220968</v>
      </c>
      <c r="G19" s="32">
        <v>0</v>
      </c>
    </row>
    <row r="20" spans="2:7" ht="52.2" customHeight="1" x14ac:dyDescent="0.3">
      <c r="B20" s="36" t="s">
        <v>58</v>
      </c>
      <c r="C20" s="36" t="s">
        <v>47</v>
      </c>
      <c r="D20" s="45" t="s">
        <v>61</v>
      </c>
      <c r="E20" s="32">
        <v>5912650.7999999998</v>
      </c>
      <c r="F20" s="32">
        <v>0</v>
      </c>
      <c r="G20" s="32">
        <v>4299276.1500000004</v>
      </c>
    </row>
    <row r="21" spans="2:7" ht="60" customHeight="1" x14ac:dyDescent="0.3">
      <c r="B21" s="36" t="s">
        <v>73</v>
      </c>
      <c r="C21" s="36" t="s">
        <v>55</v>
      </c>
      <c r="D21" s="45" t="s">
        <v>86</v>
      </c>
      <c r="E21" s="32">
        <v>7479657</v>
      </c>
      <c r="F21" s="32">
        <v>126219</v>
      </c>
      <c r="G21" s="32">
        <v>0</v>
      </c>
    </row>
    <row r="22" spans="2:7" ht="57" customHeight="1" x14ac:dyDescent="0.3">
      <c r="B22" s="36" t="s">
        <v>74</v>
      </c>
      <c r="C22" s="36" t="s">
        <v>56</v>
      </c>
      <c r="D22" s="45" t="s">
        <v>87</v>
      </c>
      <c r="E22" s="32">
        <v>0</v>
      </c>
      <c r="F22" s="32">
        <v>30000</v>
      </c>
      <c r="G22" s="32">
        <v>0</v>
      </c>
    </row>
    <row r="23" spans="2:7" x14ac:dyDescent="0.3">
      <c r="B23" s="44" t="s">
        <v>17</v>
      </c>
      <c r="C23" s="44"/>
      <c r="D23" s="44"/>
      <c r="E23" s="33">
        <f>SUM(E7:E22)</f>
        <v>97099059.629999995</v>
      </c>
      <c r="F23" s="33">
        <f>SUM(F7:F22)</f>
        <v>4883235</v>
      </c>
      <c r="G23" s="33">
        <f>SUM(G7:G22)</f>
        <v>77604698.920000002</v>
      </c>
    </row>
  </sheetData>
  <mergeCells count="3">
    <mergeCell ref="B1:G2"/>
    <mergeCell ref="B3:G4"/>
    <mergeCell ref="B23:D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</vt:lpstr>
      <vt:lpstr>INGRESOS</vt:lpstr>
      <vt:lpstr>PROYECTOS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PREUNT</dc:creator>
  <cp:lastModifiedBy>ALBERTO</cp:lastModifiedBy>
  <cp:lastPrinted>2017-01-10T15:36:58Z</cp:lastPrinted>
  <dcterms:created xsi:type="dcterms:W3CDTF">2016-07-07T17:28:25Z</dcterms:created>
  <dcterms:modified xsi:type="dcterms:W3CDTF">2017-01-10T15:43:59Z</dcterms:modified>
</cp:coreProperties>
</file>